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Erichsen\Documents\Verlage\Controlling-Journal\2024\Hausverwaltung\"/>
    </mc:Choice>
  </mc:AlternateContent>
  <xr:revisionPtr revIDLastSave="0" documentId="13_ncr:1_{2EA00020-C51F-40F0-A9CE-D9C988F204DB}" xr6:coauthVersionLast="36" xr6:coauthVersionMax="36" xr10:uidLastSave="{00000000-0000-0000-0000-000000000000}"/>
  <bookViews>
    <workbookView xWindow="0" yWindow="0" windowWidth="19260" windowHeight="17475" xr2:uid="{1FCE6A37-B07F-419F-B33A-A788198CD9C5}"/>
  </bookViews>
  <sheets>
    <sheet name="Kennzahle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C41" i="1"/>
  <c r="E32" i="1"/>
  <c r="F32" i="1"/>
  <c r="G32" i="1"/>
  <c r="H32" i="1"/>
  <c r="E33" i="1"/>
  <c r="F33" i="1"/>
  <c r="G33" i="1"/>
  <c r="H33" i="1"/>
  <c r="D33" i="1"/>
  <c r="D32" i="1"/>
  <c r="H31" i="1" l="1"/>
  <c r="H30" i="1"/>
  <c r="H29" i="1"/>
  <c r="H28" i="1"/>
  <c r="H27" i="1"/>
  <c r="H26" i="1"/>
  <c r="H24" i="1"/>
  <c r="H21" i="1"/>
  <c r="H20" i="1"/>
  <c r="H19" i="1"/>
  <c r="H18" i="1"/>
  <c r="H16" i="1"/>
  <c r="H23" i="1" s="1"/>
  <c r="G31" i="1"/>
  <c r="G30" i="1"/>
  <c r="G29" i="1"/>
  <c r="G28" i="1"/>
  <c r="G27" i="1"/>
  <c r="G26" i="1"/>
  <c r="G24" i="1"/>
  <c r="G21" i="1"/>
  <c r="G20" i="1"/>
  <c r="G19" i="1"/>
  <c r="G18" i="1"/>
  <c r="G16" i="1"/>
  <c r="G23" i="1" s="1"/>
  <c r="F31" i="1"/>
  <c r="F30" i="1"/>
  <c r="F29" i="1"/>
  <c r="F28" i="1"/>
  <c r="F27" i="1"/>
  <c r="F26" i="1"/>
  <c r="F24" i="1"/>
  <c r="F21" i="1"/>
  <c r="F20" i="1"/>
  <c r="F19" i="1"/>
  <c r="F18" i="1"/>
  <c r="F16" i="1"/>
  <c r="F22" i="1" s="1"/>
  <c r="E31" i="1"/>
  <c r="E30" i="1"/>
  <c r="E29" i="1"/>
  <c r="E28" i="1"/>
  <c r="E27" i="1"/>
  <c r="E26" i="1"/>
  <c r="E24" i="1"/>
  <c r="E21" i="1"/>
  <c r="E20" i="1"/>
  <c r="E19" i="1"/>
  <c r="E18" i="1"/>
  <c r="E16" i="1"/>
  <c r="E25" i="1" s="1"/>
  <c r="D31" i="1"/>
  <c r="D30" i="1"/>
  <c r="D29" i="1"/>
  <c r="D28" i="1"/>
  <c r="D26" i="1"/>
  <c r="D24" i="1"/>
  <c r="D21" i="1"/>
  <c r="D20" i="1"/>
  <c r="D19" i="1"/>
  <c r="D18" i="1"/>
  <c r="D16" i="1"/>
  <c r="D17" i="1" s="1"/>
  <c r="D25" i="1" l="1"/>
  <c r="E22" i="1"/>
  <c r="E23" i="1"/>
  <c r="F23" i="1"/>
  <c r="H25" i="1"/>
  <c r="H17" i="1"/>
  <c r="H22" i="1"/>
  <c r="G17" i="1"/>
  <c r="G25" i="1"/>
  <c r="G22" i="1"/>
  <c r="F25" i="1"/>
  <c r="F17" i="1"/>
  <c r="E17" i="1"/>
  <c r="D23" i="1"/>
  <c r="D22" i="1"/>
  <c r="D9" i="1"/>
  <c r="D27" i="1" s="1"/>
  <c r="E3" i="1" l="1"/>
  <c r="F3" i="1" s="1"/>
  <c r="G3" i="1" s="1"/>
  <c r="H3" i="1" s="1"/>
</calcChain>
</file>

<file path=xl/sharedStrings.xml><?xml version="1.0" encoding="utf-8"?>
<sst xmlns="http://schemas.openxmlformats.org/spreadsheetml/2006/main" count="70" uniqueCount="61">
  <si>
    <t>Anzahl produktive Mitarbeiter</t>
  </si>
  <si>
    <t>Umsatzerlöse</t>
  </si>
  <si>
    <t>Personalaufwand</t>
  </si>
  <si>
    <t>Wohneinheiten / Liegenschaft</t>
  </si>
  <si>
    <t>Anzahl leistbare Arbeitsstunden</t>
  </si>
  <si>
    <t>Mandant / Kunde:</t>
  </si>
  <si>
    <t>Formeln</t>
  </si>
  <si>
    <t>Liegenschaftenindex</t>
  </si>
  <si>
    <t>Wohneinheitenindex</t>
  </si>
  <si>
    <t>Umsatz / Liegenschaft</t>
  </si>
  <si>
    <t>Umsatz / Wohneinheit</t>
  </si>
  <si>
    <t>Umsatz / Mitarbeiter</t>
  </si>
  <si>
    <t>Umsatz / produktive Mitarbeiter</t>
  </si>
  <si>
    <t>Umsatz / Arbeitststunde</t>
  </si>
  <si>
    <t>Umsatz / Personalaufwand</t>
  </si>
  <si>
    <t>B. Kennzahlen</t>
  </si>
  <si>
    <t>Ø Liegenschaftsumsatz</t>
  </si>
  <si>
    <t>Ø Wohneinheitenumsatz</t>
  </si>
  <si>
    <t>Ø Mitarbeiterumsatz (gesamt)</t>
  </si>
  <si>
    <t>Ø Produktivumsatz</t>
  </si>
  <si>
    <t>Ø Arbeitsstundenumsatz</t>
  </si>
  <si>
    <t>Ø Deckungsbeitrag Wohneinheit</t>
  </si>
  <si>
    <t>Ø Deckungsbeitrag Liegenschaft</t>
  </si>
  <si>
    <t>Liegenschaften Vorjahr / lfd. Jahr</t>
  </si>
  <si>
    <t>Wohneinheiten Vorjahr / lfd. Jahr</t>
  </si>
  <si>
    <t>Wohnungseinheiten / Mitarbeiter</t>
  </si>
  <si>
    <t>Verwaltete Einheiten / Mitarbeiter</t>
  </si>
  <si>
    <t>Woheinheiten / Liegenschaften</t>
  </si>
  <si>
    <t>Bemerkungen / Erläuterungen</t>
  </si>
  <si>
    <t>Gesamtkosten</t>
  </si>
  <si>
    <t>Gebäude * Wohnungen</t>
  </si>
  <si>
    <t>Auf Vollzeitkräfte umgerechnet</t>
  </si>
  <si>
    <t>die sich um Wohnungsverwaltung direkt kümmern</t>
  </si>
  <si>
    <t>Aus Stundensatzkalkulation, 1.400 Std. / MA</t>
  </si>
  <si>
    <t>Ø Umsatz / Gesamtkosten</t>
  </si>
  <si>
    <t>Umsatz / Gesamtkosten</t>
  </si>
  <si>
    <t>Gewinn vor Steuern</t>
  </si>
  <si>
    <t>Umsatzrendite vor Steuern</t>
  </si>
  <si>
    <t>Umsatzerlöse - Gesamtkosten</t>
  </si>
  <si>
    <t>A. Ausgangsdaten zur Kennzahlenberechnung</t>
  </si>
  <si>
    <t>Beispielhausverwaltung GmbH</t>
  </si>
  <si>
    <t>Ø Liegenschaftsgewinn</t>
  </si>
  <si>
    <t>Ø Wohneinheitengewinn</t>
  </si>
  <si>
    <t>Gewinn / Liegenschaft</t>
  </si>
  <si>
    <t>Gewinn / Wohneinheit</t>
  </si>
  <si>
    <t>Gewinn / Mitarbeiter</t>
  </si>
  <si>
    <t>Anzahl Mitarbeiter (gesamt)</t>
  </si>
  <si>
    <t>Raum für weitere Kennzahlen</t>
  </si>
  <si>
    <t>Raum für weitere Daten</t>
  </si>
  <si>
    <t>Ø Umsatz / Personalkosten</t>
  </si>
  <si>
    <t>je höher, desto besser</t>
  </si>
  <si>
    <t>Ø Gewinn je Mitarbeiter (gesamt)</t>
  </si>
  <si>
    <t>(Umsatz-Personalkosten)/WE</t>
  </si>
  <si>
    <t>(Umsatz-Personalkosten)/LS</t>
  </si>
  <si>
    <t>(Gewinn vor Steuern / Umsatzerlöse) * 100</t>
  </si>
  <si>
    <t>zur Berechnung werden Vorjahreswerte benötigt</t>
  </si>
  <si>
    <t>Datum:</t>
  </si>
  <si>
    <t>Hinweis: Daten- und Formeländerungen möglich, Rundungsdifferenzen möglich</t>
  </si>
  <si>
    <t>Analyse der Situation mit ausgewählten Kennzahlen</t>
  </si>
  <si>
    <t>Betreute Gebäude (Liegenschaften, LS)</t>
  </si>
  <si>
    <t>Betreute Wohneinheiten (WE)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</si>
</sst>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3333FF"/>
      <name val="Arial"/>
      <family val="2"/>
    </font>
    <font>
      <b/>
      <sz val="12"/>
      <color rgb="FF3333FF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666666"/>
      <name val="Arial"/>
      <family val="2"/>
    </font>
    <font>
      <sz val="9"/>
      <color rgb="FF3333FF"/>
      <name val="Arial"/>
      <family val="2"/>
    </font>
    <font>
      <sz val="11"/>
      <color rgb="FF3333FF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2" xfId="0" applyFont="1" applyFill="1" applyBorder="1"/>
    <xf numFmtId="0" fontId="2" fillId="3" borderId="4" xfId="0" applyFont="1" applyFill="1" applyBorder="1"/>
    <xf numFmtId="0" fontId="5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5" borderId="2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2" fillId="5" borderId="2" xfId="0" applyFont="1" applyFill="1" applyBorder="1"/>
    <xf numFmtId="0" fontId="4" fillId="5" borderId="3" xfId="0" applyFont="1" applyFill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1" fillId="5" borderId="1" xfId="0" applyFont="1" applyFill="1" applyBorder="1"/>
    <xf numFmtId="0" fontId="2" fillId="3" borderId="1" xfId="0" applyFont="1" applyFill="1" applyBorder="1"/>
    <xf numFmtId="3" fontId="3" fillId="3" borderId="1" xfId="0" applyNumberFormat="1" applyFont="1" applyFill="1" applyBorder="1"/>
    <xf numFmtId="0" fontId="2" fillId="5" borderId="1" xfId="0" applyFont="1" applyFill="1" applyBorder="1"/>
    <xf numFmtId="0" fontId="1" fillId="3" borderId="1" xfId="0" applyFont="1" applyFill="1" applyBorder="1"/>
    <xf numFmtId="0" fontId="7" fillId="0" borderId="0" xfId="0" applyFont="1" applyAlignment="1">
      <alignment vertical="center" wrapText="1"/>
    </xf>
    <xf numFmtId="0" fontId="2" fillId="3" borderId="17" xfId="0" applyFont="1" applyFill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8" fillId="3" borderId="1" xfId="0" applyFont="1" applyFill="1" applyBorder="1"/>
    <xf numFmtId="0" fontId="8" fillId="0" borderId="16" xfId="0" applyFont="1" applyBorder="1"/>
    <xf numFmtId="0" fontId="4" fillId="5" borderId="3" xfId="0" applyFont="1" applyFill="1" applyBorder="1" applyAlignment="1">
      <alignment horizontal="centerContinuous"/>
    </xf>
    <xf numFmtId="0" fontId="4" fillId="3" borderId="17" xfId="0" applyFont="1" applyFill="1" applyBorder="1"/>
    <xf numFmtId="0" fontId="8" fillId="0" borderId="15" xfId="0" applyFont="1" applyFill="1" applyBorder="1"/>
    <xf numFmtId="0" fontId="8" fillId="0" borderId="13" xfId="0" applyFont="1" applyFill="1" applyBorder="1"/>
    <xf numFmtId="3" fontId="3" fillId="3" borderId="4" xfId="0" applyNumberFormat="1" applyFont="1" applyFill="1" applyBorder="1"/>
    <xf numFmtId="0" fontId="9" fillId="2" borderId="12" xfId="0" applyFont="1" applyFill="1" applyBorder="1"/>
    <xf numFmtId="0" fontId="9" fillId="2" borderId="13" xfId="0" applyFont="1" applyFill="1" applyBorder="1"/>
    <xf numFmtId="0" fontId="9" fillId="2" borderId="14" xfId="0" applyFont="1" applyFill="1" applyBorder="1"/>
    <xf numFmtId="0" fontId="10" fillId="3" borderId="1" xfId="0" applyFont="1" applyFill="1" applyBorder="1"/>
    <xf numFmtId="0" fontId="9" fillId="0" borderId="13" xfId="0" applyFont="1" applyFill="1" applyBorder="1"/>
    <xf numFmtId="0" fontId="11" fillId="0" borderId="13" xfId="0" applyFont="1" applyBorder="1"/>
    <xf numFmtId="0" fontId="11" fillId="0" borderId="16" xfId="0" applyFont="1" applyBorder="1"/>
    <xf numFmtId="0" fontId="9" fillId="0" borderId="6" xfId="0" applyFont="1" applyBorder="1"/>
    <xf numFmtId="164" fontId="9" fillId="0" borderId="18" xfId="0" applyNumberFormat="1" applyFont="1" applyBorder="1"/>
    <xf numFmtId="164" fontId="9" fillId="0" borderId="12" xfId="0" applyNumberFormat="1" applyFont="1" applyBorder="1"/>
    <xf numFmtId="0" fontId="9" fillId="0" borderId="8" xfId="0" applyFont="1" applyBorder="1"/>
    <xf numFmtId="164" fontId="9" fillId="0" borderId="19" xfId="0" applyNumberFormat="1" applyFont="1" applyBorder="1"/>
    <xf numFmtId="164" fontId="9" fillId="0" borderId="13" xfId="0" applyNumberFormat="1" applyFont="1" applyBorder="1"/>
    <xf numFmtId="0" fontId="9" fillId="0" borderId="10" xfId="0" applyFont="1" applyBorder="1"/>
    <xf numFmtId="164" fontId="9" fillId="0" borderId="20" xfId="0" applyNumberFormat="1" applyFont="1" applyBorder="1"/>
    <xf numFmtId="164" fontId="9" fillId="0" borderId="14" xfId="0" applyNumberFormat="1" applyFont="1" applyBorder="1"/>
    <xf numFmtId="0" fontId="9" fillId="0" borderId="8" xfId="0" applyFont="1" applyFill="1" applyBorder="1"/>
    <xf numFmtId="4" fontId="12" fillId="0" borderId="22" xfId="0" applyNumberFormat="1" applyFont="1" applyFill="1" applyBorder="1"/>
    <xf numFmtId="4" fontId="12" fillId="0" borderId="13" xfId="0" applyNumberFormat="1" applyFont="1" applyFill="1" applyBorder="1"/>
    <xf numFmtId="4" fontId="12" fillId="0" borderId="8" xfId="0" applyNumberFormat="1" applyFont="1" applyFill="1" applyBorder="1"/>
    <xf numFmtId="10" fontId="12" fillId="0" borderId="13" xfId="1" applyNumberFormat="1" applyFont="1" applyFill="1" applyBorder="1"/>
    <xf numFmtId="10" fontId="12" fillId="0" borderId="8" xfId="1" applyNumberFormat="1" applyFont="1" applyFill="1" applyBorder="1"/>
    <xf numFmtId="4" fontId="11" fillId="0" borderId="13" xfId="0" applyNumberFormat="1" applyFont="1" applyFill="1" applyBorder="1"/>
    <xf numFmtId="4" fontId="11" fillId="0" borderId="21" xfId="0" applyNumberFormat="1" applyFont="1" applyFill="1" applyBorder="1"/>
    <xf numFmtId="4" fontId="11" fillId="0" borderId="13" xfId="0" applyNumberFormat="1" applyFont="1" applyBorder="1"/>
    <xf numFmtId="0" fontId="11" fillId="0" borderId="8" xfId="0" applyFont="1" applyBorder="1"/>
    <xf numFmtId="0" fontId="9" fillId="0" borderId="11" xfId="0" applyFont="1" applyBorder="1"/>
    <xf numFmtId="4" fontId="11" fillId="0" borderId="16" xfId="0" applyNumberFormat="1" applyFont="1" applyBorder="1"/>
    <xf numFmtId="0" fontId="11" fillId="0" borderId="11" xfId="0" applyFont="1" applyBorder="1"/>
    <xf numFmtId="0" fontId="2" fillId="3" borderId="2" xfId="0" applyFont="1" applyFill="1" applyBorder="1"/>
    <xf numFmtId="0" fontId="1" fillId="3" borderId="3" xfId="0" applyFont="1" applyFill="1" applyBorder="1"/>
    <xf numFmtId="14" fontId="4" fillId="3" borderId="3" xfId="0" applyNumberFormat="1" applyFont="1" applyFill="1" applyBorder="1" applyAlignment="1">
      <alignment horizontal="left"/>
    </xf>
    <xf numFmtId="0" fontId="2" fillId="3" borderId="3" xfId="0" applyFont="1" applyFill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86B65-3FA7-4FFB-8EF5-0927DF06EFDE}">
  <sheetPr>
    <pageSetUpPr fitToPage="1"/>
  </sheetPr>
  <dimension ref="A1:I42"/>
  <sheetViews>
    <sheetView showGridLines="0" tabSelected="1" zoomScale="85" zoomScaleNormal="85" workbookViewId="0">
      <selection activeCell="I45" sqref="I45"/>
    </sheetView>
  </sheetViews>
  <sheetFormatPr baseColWidth="10" defaultRowHeight="15" outlineLevelRow="1" outlineLevelCol="1" x14ac:dyDescent="0.2"/>
  <cols>
    <col min="1" max="1" width="2.85546875" style="2" customWidth="1"/>
    <col min="2" max="2" width="38.85546875" style="2" customWidth="1"/>
    <col min="3" max="3" width="40.7109375" style="2" customWidth="1"/>
    <col min="4" max="6" width="14.7109375" style="2" customWidth="1"/>
    <col min="7" max="8" width="14.7109375" style="2" hidden="1" customWidth="1" outlineLevel="1"/>
    <col min="9" max="9" width="45.5703125" style="2" customWidth="1" collapsed="1"/>
    <col min="10" max="16384" width="11.42578125" style="2"/>
  </cols>
  <sheetData>
    <row r="1" spans="1:9" s="1" customFormat="1" ht="20.25" x14ac:dyDescent="0.3">
      <c r="A1" s="5" t="s">
        <v>58</v>
      </c>
      <c r="B1" s="6"/>
      <c r="C1" s="6"/>
      <c r="D1" s="6"/>
      <c r="E1" s="6"/>
      <c r="F1" s="6"/>
      <c r="G1" s="6"/>
      <c r="H1" s="6"/>
      <c r="I1" s="7"/>
    </row>
    <row r="2" spans="1:9" ht="15.75" x14ac:dyDescent="0.25">
      <c r="A2" s="8" t="s">
        <v>5</v>
      </c>
      <c r="B2" s="9"/>
      <c r="C2" s="12" t="s">
        <v>40</v>
      </c>
      <c r="D2" s="9"/>
      <c r="E2" s="9"/>
      <c r="F2" s="9"/>
      <c r="G2" s="9"/>
      <c r="H2" s="9"/>
      <c r="I2" s="10"/>
    </row>
    <row r="3" spans="1:9" ht="15.75" x14ac:dyDescent="0.25">
      <c r="A3" s="11"/>
      <c r="B3" s="10"/>
      <c r="C3" s="19"/>
      <c r="D3" s="28">
        <v>2024</v>
      </c>
      <c r="E3" s="16">
        <f>+D3-1</f>
        <v>2023</v>
      </c>
      <c r="F3" s="16">
        <f t="shared" ref="F3:H3" si="0">+E3-1</f>
        <v>2022</v>
      </c>
      <c r="G3" s="16">
        <f t="shared" si="0"/>
        <v>2021</v>
      </c>
      <c r="H3" s="16">
        <f t="shared" si="0"/>
        <v>2020</v>
      </c>
      <c r="I3" s="16" t="s">
        <v>28</v>
      </c>
    </row>
    <row r="4" spans="1:9" ht="15.75" x14ac:dyDescent="0.25">
      <c r="A4" s="3" t="s">
        <v>39</v>
      </c>
      <c r="B4" s="4"/>
      <c r="C4" s="20"/>
      <c r="D4" s="29"/>
      <c r="E4" s="17"/>
      <c r="F4" s="17"/>
      <c r="G4" s="17"/>
      <c r="H4" s="17"/>
      <c r="I4" s="17"/>
    </row>
    <row r="5" spans="1:9" x14ac:dyDescent="0.2">
      <c r="A5" s="13"/>
      <c r="B5" s="40" t="s">
        <v>59</v>
      </c>
      <c r="C5" s="33"/>
      <c r="D5" s="41">
        <v>190</v>
      </c>
      <c r="E5" s="42">
        <v>188</v>
      </c>
      <c r="F5" s="42">
        <v>186</v>
      </c>
      <c r="G5" s="42">
        <v>0</v>
      </c>
      <c r="H5" s="42">
        <v>0</v>
      </c>
      <c r="I5" s="23"/>
    </row>
    <row r="6" spans="1:9" x14ac:dyDescent="0.2">
      <c r="A6" s="14"/>
      <c r="B6" s="43" t="s">
        <v>60</v>
      </c>
      <c r="C6" s="34"/>
      <c r="D6" s="44">
        <v>3200</v>
      </c>
      <c r="E6" s="45">
        <v>3161</v>
      </c>
      <c r="F6" s="45">
        <v>3117</v>
      </c>
      <c r="G6" s="45">
        <v>0</v>
      </c>
      <c r="H6" s="45">
        <v>0</v>
      </c>
      <c r="I6" s="24" t="s">
        <v>30</v>
      </c>
    </row>
    <row r="7" spans="1:9" x14ac:dyDescent="0.2">
      <c r="A7" s="14"/>
      <c r="B7" s="43" t="s">
        <v>46</v>
      </c>
      <c r="C7" s="34"/>
      <c r="D7" s="44">
        <v>24</v>
      </c>
      <c r="E7" s="45">
        <v>24</v>
      </c>
      <c r="F7" s="45">
        <v>22</v>
      </c>
      <c r="G7" s="45">
        <v>0</v>
      </c>
      <c r="H7" s="45">
        <v>0</v>
      </c>
      <c r="I7" s="24" t="s">
        <v>31</v>
      </c>
    </row>
    <row r="8" spans="1:9" x14ac:dyDescent="0.2">
      <c r="A8" s="14"/>
      <c r="B8" s="43" t="s">
        <v>0</v>
      </c>
      <c r="C8" s="34"/>
      <c r="D8" s="44">
        <v>15</v>
      </c>
      <c r="E8" s="45">
        <v>14</v>
      </c>
      <c r="F8" s="45">
        <v>13</v>
      </c>
      <c r="G8" s="45">
        <v>0</v>
      </c>
      <c r="H8" s="45">
        <v>0</v>
      </c>
      <c r="I8" s="24" t="s">
        <v>32</v>
      </c>
    </row>
    <row r="9" spans="1:9" x14ac:dyDescent="0.2">
      <c r="A9" s="14"/>
      <c r="B9" s="43" t="s">
        <v>4</v>
      </c>
      <c r="C9" s="34"/>
      <c r="D9" s="44">
        <f>1400*D8</f>
        <v>21000</v>
      </c>
      <c r="E9" s="45">
        <f>1400*E8</f>
        <v>19600</v>
      </c>
      <c r="F9" s="45">
        <f>1400*F8</f>
        <v>18200</v>
      </c>
      <c r="G9" s="45">
        <v>0</v>
      </c>
      <c r="H9" s="45">
        <v>0</v>
      </c>
      <c r="I9" s="24" t="s">
        <v>33</v>
      </c>
    </row>
    <row r="10" spans="1:9" x14ac:dyDescent="0.2">
      <c r="A10" s="14"/>
      <c r="B10" s="43" t="s">
        <v>1</v>
      </c>
      <c r="C10" s="34"/>
      <c r="D10" s="44">
        <v>1480000</v>
      </c>
      <c r="E10" s="45">
        <v>1462000</v>
      </c>
      <c r="F10" s="45">
        <v>1431000</v>
      </c>
      <c r="G10" s="45">
        <v>0</v>
      </c>
      <c r="H10" s="45">
        <v>0</v>
      </c>
      <c r="I10" s="24"/>
    </row>
    <row r="11" spans="1:9" x14ac:dyDescent="0.2">
      <c r="A11" s="14"/>
      <c r="B11" s="43" t="s">
        <v>29</v>
      </c>
      <c r="C11" s="34"/>
      <c r="D11" s="44">
        <v>1425000</v>
      </c>
      <c r="E11" s="45">
        <v>1412000</v>
      </c>
      <c r="F11" s="45">
        <v>1389000</v>
      </c>
      <c r="G11" s="45">
        <v>0</v>
      </c>
      <c r="H11" s="45">
        <v>0</v>
      </c>
      <c r="I11" s="24"/>
    </row>
    <row r="12" spans="1:9" x14ac:dyDescent="0.2">
      <c r="A12" s="14"/>
      <c r="B12" s="43" t="s">
        <v>2</v>
      </c>
      <c r="C12" s="34"/>
      <c r="D12" s="44">
        <v>1248000</v>
      </c>
      <c r="E12" s="45">
        <v>1239000</v>
      </c>
      <c r="F12" s="45">
        <v>1191200</v>
      </c>
      <c r="G12" s="45">
        <v>0</v>
      </c>
      <c r="H12" s="45">
        <v>0</v>
      </c>
      <c r="I12" s="24"/>
    </row>
    <row r="13" spans="1:9" x14ac:dyDescent="0.2">
      <c r="A13" s="14"/>
      <c r="B13" s="43" t="s">
        <v>48</v>
      </c>
      <c r="C13" s="34"/>
      <c r="D13" s="44"/>
      <c r="E13" s="45"/>
      <c r="F13" s="45"/>
      <c r="G13" s="45"/>
      <c r="H13" s="45"/>
      <c r="I13" s="24"/>
    </row>
    <row r="14" spans="1:9" x14ac:dyDescent="0.2">
      <c r="A14" s="15"/>
      <c r="B14" s="46" t="s">
        <v>48</v>
      </c>
      <c r="C14" s="35"/>
      <c r="D14" s="47"/>
      <c r="E14" s="48"/>
      <c r="F14" s="48"/>
      <c r="G14" s="48"/>
      <c r="H14" s="48"/>
      <c r="I14" s="25"/>
    </row>
    <row r="15" spans="1:9" ht="15.75" x14ac:dyDescent="0.25">
      <c r="A15" s="3" t="s">
        <v>15</v>
      </c>
      <c r="B15" s="4"/>
      <c r="C15" s="36" t="s">
        <v>6</v>
      </c>
      <c r="D15" s="22"/>
      <c r="E15" s="18"/>
      <c r="F15" s="18"/>
      <c r="G15" s="18"/>
      <c r="H15" s="32"/>
      <c r="I15" s="26"/>
    </row>
    <row r="16" spans="1:9" x14ac:dyDescent="0.2">
      <c r="A16" s="14"/>
      <c r="B16" s="49" t="s">
        <v>36</v>
      </c>
      <c r="C16" s="37" t="s">
        <v>38</v>
      </c>
      <c r="D16" s="50">
        <f>IFERROR(+D10-D11,0)</f>
        <v>55000</v>
      </c>
      <c r="E16" s="51">
        <f>IFERROR(+E10-E11,0)</f>
        <v>50000</v>
      </c>
      <c r="F16" s="51">
        <f>IFERROR(+F10-F11,0)</f>
        <v>42000</v>
      </c>
      <c r="G16" s="51">
        <f>IFERROR(+G10-G11,0)</f>
        <v>0</v>
      </c>
      <c r="H16" s="52">
        <f>IFERROR(+H10-H11,0)</f>
        <v>0</v>
      </c>
      <c r="I16" s="30"/>
    </row>
    <row r="17" spans="1:9" x14ac:dyDescent="0.2">
      <c r="A17" s="14"/>
      <c r="B17" s="49" t="s">
        <v>37</v>
      </c>
      <c r="C17" s="37" t="s">
        <v>54</v>
      </c>
      <c r="D17" s="53">
        <f>IFERROR(+D16/D10,0)</f>
        <v>3.7162162162162164E-2</v>
      </c>
      <c r="E17" s="53">
        <f>IFERROR(+E16/E10,0)</f>
        <v>3.4199726402188782E-2</v>
      </c>
      <c r="F17" s="53">
        <f>IFERROR(+F16/F10,0)</f>
        <v>2.9350104821802937E-2</v>
      </c>
      <c r="G17" s="53">
        <f>IFERROR(+G16/G10,0)</f>
        <v>0</v>
      </c>
      <c r="H17" s="54">
        <f>IFERROR(+H16/H10,0)</f>
        <v>0</v>
      </c>
      <c r="I17" s="30"/>
    </row>
    <row r="18" spans="1:9" x14ac:dyDescent="0.2">
      <c r="A18" s="14"/>
      <c r="B18" s="49" t="s">
        <v>3</v>
      </c>
      <c r="C18" s="37" t="s">
        <v>27</v>
      </c>
      <c r="D18" s="51">
        <f>IFERROR(+D6/D5,0)</f>
        <v>16.842105263157894</v>
      </c>
      <c r="E18" s="51">
        <f>IFERROR(+E6/E5,0)</f>
        <v>16.813829787234042</v>
      </c>
      <c r="F18" s="51">
        <f>IFERROR(+F6/F5,0)</f>
        <v>16.758064516129032</v>
      </c>
      <c r="G18" s="51">
        <f>IFERROR(+G6/G5,0)</f>
        <v>0</v>
      </c>
      <c r="H18" s="52">
        <f>IFERROR(+H6/H5,0)</f>
        <v>0</v>
      </c>
      <c r="I18" s="31"/>
    </row>
    <row r="19" spans="1:9" x14ac:dyDescent="0.2">
      <c r="A19" s="14"/>
      <c r="B19" s="49" t="s">
        <v>26</v>
      </c>
      <c r="C19" s="37" t="s">
        <v>25</v>
      </c>
      <c r="D19" s="55">
        <f>IFERROR(+D6/D7,0)</f>
        <v>133.33333333333334</v>
      </c>
      <c r="E19" s="55">
        <f>IFERROR(+E6/E7,0)</f>
        <v>131.70833333333334</v>
      </c>
      <c r="F19" s="55">
        <f>IFERROR(+F6/F7,0)</f>
        <v>141.68181818181819</v>
      </c>
      <c r="G19" s="55">
        <f>IFERROR(+G6/G7,0)</f>
        <v>0</v>
      </c>
      <c r="H19" s="56">
        <f>IFERROR(+H6/H7,0)</f>
        <v>0</v>
      </c>
      <c r="I19" s="31"/>
    </row>
    <row r="20" spans="1:9" x14ac:dyDescent="0.2">
      <c r="A20" s="14"/>
      <c r="B20" s="49" t="s">
        <v>16</v>
      </c>
      <c r="C20" s="37" t="s">
        <v>9</v>
      </c>
      <c r="D20" s="51">
        <f>IFERROR(+D10/D5,0)</f>
        <v>7789.4736842105267</v>
      </c>
      <c r="E20" s="51">
        <f>IFERROR(+E10/E5,0)</f>
        <v>7776.5957446808507</v>
      </c>
      <c r="F20" s="51">
        <f>IFERROR(+F10/F5,0)</f>
        <v>7693.5483870967746</v>
      </c>
      <c r="G20" s="51">
        <f>IFERROR(+G10/G5,0)</f>
        <v>0</v>
      </c>
      <c r="H20" s="52">
        <f>IFERROR(+H10/H5,0)</f>
        <v>0</v>
      </c>
      <c r="I20" s="31"/>
    </row>
    <row r="21" spans="1:9" x14ac:dyDescent="0.2">
      <c r="A21" s="14"/>
      <c r="B21" s="49" t="s">
        <v>17</v>
      </c>
      <c r="C21" s="37" t="s">
        <v>10</v>
      </c>
      <c r="D21" s="51">
        <f>IFERROR(+D10/D6,0)</f>
        <v>462.5</v>
      </c>
      <c r="E21" s="51">
        <f>IFERROR(+E10/E6,0)</f>
        <v>462.51186333438784</v>
      </c>
      <c r="F21" s="51">
        <f>IFERROR(+F10/F6,0)</f>
        <v>459.09528392685274</v>
      </c>
      <c r="G21" s="51">
        <f>IFERROR(+G10/G6,0)</f>
        <v>0</v>
      </c>
      <c r="H21" s="52">
        <f>IFERROR(+H10/H6,0)</f>
        <v>0</v>
      </c>
      <c r="I21" s="31"/>
    </row>
    <row r="22" spans="1:9" x14ac:dyDescent="0.2">
      <c r="A22" s="14"/>
      <c r="B22" s="49" t="s">
        <v>41</v>
      </c>
      <c r="C22" s="37" t="s">
        <v>43</v>
      </c>
      <c r="D22" s="51">
        <f>IFERROR(+D16/D5,0)</f>
        <v>289.4736842105263</v>
      </c>
      <c r="E22" s="51">
        <f>IFERROR(+E16/E5,0)</f>
        <v>265.95744680851061</v>
      </c>
      <c r="F22" s="51">
        <f>IFERROR(+F16/F5,0)</f>
        <v>225.80645161290323</v>
      </c>
      <c r="G22" s="51">
        <f>IFERROR(+G16/G5,0)</f>
        <v>0</v>
      </c>
      <c r="H22" s="52">
        <f>IFERROR(+H16/H5,0)</f>
        <v>0</v>
      </c>
      <c r="I22" s="31"/>
    </row>
    <row r="23" spans="1:9" x14ac:dyDescent="0.2">
      <c r="A23" s="14"/>
      <c r="B23" s="49" t="s">
        <v>42</v>
      </c>
      <c r="C23" s="37" t="s">
        <v>44</v>
      </c>
      <c r="D23" s="51">
        <f>IFERROR(+D16/D6,0)</f>
        <v>17.1875</v>
      </c>
      <c r="E23" s="51">
        <f>IFERROR(+E16/E6,0)</f>
        <v>15.817779183802594</v>
      </c>
      <c r="F23" s="51">
        <f>IFERROR(+F16/F6,0)</f>
        <v>13.474494706448509</v>
      </c>
      <c r="G23" s="51">
        <f>IFERROR(+G16/G6,0)</f>
        <v>0</v>
      </c>
      <c r="H23" s="52">
        <f>IFERROR(+H16/H6,0)</f>
        <v>0</v>
      </c>
      <c r="I23" s="31"/>
    </row>
    <row r="24" spans="1:9" x14ac:dyDescent="0.2">
      <c r="A24" s="14"/>
      <c r="B24" s="49" t="s">
        <v>18</v>
      </c>
      <c r="C24" s="37" t="s">
        <v>11</v>
      </c>
      <c r="D24" s="51">
        <f>IFERROR(+D10/D7,0)</f>
        <v>61666.666666666664</v>
      </c>
      <c r="E24" s="51">
        <f>IFERROR(+E10/E7,0)</f>
        <v>60916.666666666664</v>
      </c>
      <c r="F24" s="51">
        <f>IFERROR(+F10/F7,0)</f>
        <v>65045.454545454544</v>
      </c>
      <c r="G24" s="51">
        <f>IFERROR(+G10/G7,0)</f>
        <v>0</v>
      </c>
      <c r="H24" s="52">
        <f>IFERROR(+H10/H7,0)</f>
        <v>0</v>
      </c>
      <c r="I24" s="31"/>
    </row>
    <row r="25" spans="1:9" x14ac:dyDescent="0.2">
      <c r="A25" s="14"/>
      <c r="B25" s="49" t="s">
        <v>51</v>
      </c>
      <c r="C25" s="37" t="s">
        <v>45</v>
      </c>
      <c r="D25" s="51">
        <f>IFERROR(+D16/D7,0)</f>
        <v>2291.6666666666665</v>
      </c>
      <c r="E25" s="51">
        <f>IFERROR(+E16/E7,0)</f>
        <v>2083.3333333333335</v>
      </c>
      <c r="F25" s="51">
        <f>IFERROR(+F16/F7,0)</f>
        <v>1909.090909090909</v>
      </c>
      <c r="G25" s="51">
        <f>IFERROR(+G16/G7,0)</f>
        <v>0</v>
      </c>
      <c r="H25" s="52">
        <f>IFERROR(+H16/H7,0)</f>
        <v>0</v>
      </c>
      <c r="I25" s="31"/>
    </row>
    <row r="26" spans="1:9" x14ac:dyDescent="0.2">
      <c r="A26" s="14"/>
      <c r="B26" s="49" t="s">
        <v>19</v>
      </c>
      <c r="C26" s="37" t="s">
        <v>12</v>
      </c>
      <c r="D26" s="51">
        <f>IFERROR(+D10/D8,0)</f>
        <v>98666.666666666672</v>
      </c>
      <c r="E26" s="51">
        <f>IFERROR(+E10/E8,0)</f>
        <v>104428.57142857143</v>
      </c>
      <c r="F26" s="51">
        <f>IFERROR(+F10/F8,0)</f>
        <v>110076.92307692308</v>
      </c>
      <c r="G26" s="51">
        <f>IFERROR(+G10/G8,0)</f>
        <v>0</v>
      </c>
      <c r="H26" s="52">
        <f>IFERROR(+H10/H8,0)</f>
        <v>0</v>
      </c>
      <c r="I26" s="31"/>
    </row>
    <row r="27" spans="1:9" x14ac:dyDescent="0.2">
      <c r="A27" s="14"/>
      <c r="B27" s="49" t="s">
        <v>20</v>
      </c>
      <c r="C27" s="37" t="s">
        <v>13</v>
      </c>
      <c r="D27" s="51">
        <f>IFERROR(+D10/D9,0)</f>
        <v>70.476190476190482</v>
      </c>
      <c r="E27" s="51">
        <f>IFERROR(+E10/E9,0)</f>
        <v>74.591836734693871</v>
      </c>
      <c r="F27" s="51">
        <f>IFERROR(+F10/F9,0)</f>
        <v>78.626373626373621</v>
      </c>
      <c r="G27" s="51">
        <f>IFERROR(+G10/G9,0)</f>
        <v>0</v>
      </c>
      <c r="H27" s="52">
        <f>IFERROR(+H10/H9,0)</f>
        <v>0</v>
      </c>
      <c r="I27" s="31"/>
    </row>
    <row r="28" spans="1:9" x14ac:dyDescent="0.2">
      <c r="A28" s="14"/>
      <c r="B28" s="49" t="s">
        <v>34</v>
      </c>
      <c r="C28" s="37" t="s">
        <v>35</v>
      </c>
      <c r="D28" s="55">
        <f>IFERROR(+D10/D11,0)</f>
        <v>1.0385964912280701</v>
      </c>
      <c r="E28" s="55">
        <f>IFERROR(+E10/E11,0)</f>
        <v>1.0354107648725213</v>
      </c>
      <c r="F28" s="55">
        <f>IFERROR(+F10/F11,0)</f>
        <v>1.0302375809935205</v>
      </c>
      <c r="G28" s="55">
        <f>IFERROR(+G10/G11,0)</f>
        <v>0</v>
      </c>
      <c r="H28" s="56">
        <f>IFERROR(+H10/H11,0)</f>
        <v>0</v>
      </c>
      <c r="I28" s="31" t="s">
        <v>50</v>
      </c>
    </row>
    <row r="29" spans="1:9" x14ac:dyDescent="0.2">
      <c r="A29" s="14"/>
      <c r="B29" s="49" t="s">
        <v>49</v>
      </c>
      <c r="C29" s="37" t="s">
        <v>14</v>
      </c>
      <c r="D29" s="55">
        <f>IFERROR(+D10/D12,0)</f>
        <v>1.1858974358974359</v>
      </c>
      <c r="E29" s="55">
        <f>IFERROR(+E10/E12,0)</f>
        <v>1.1799838579499597</v>
      </c>
      <c r="F29" s="55">
        <f>IFERROR(+F10/F12,0)</f>
        <v>1.2013096037609134</v>
      </c>
      <c r="G29" s="55">
        <f>IFERROR(+G10/G12,0)</f>
        <v>0</v>
      </c>
      <c r="H29" s="56">
        <f>IFERROR(+H10/H12,0)</f>
        <v>0</v>
      </c>
      <c r="I29" s="31" t="s">
        <v>50</v>
      </c>
    </row>
    <row r="30" spans="1:9" x14ac:dyDescent="0.2">
      <c r="A30" s="14"/>
      <c r="B30" s="49" t="s">
        <v>21</v>
      </c>
      <c r="C30" s="37" t="s">
        <v>52</v>
      </c>
      <c r="D30" s="51">
        <f>IFERROR(+(D10-D12)/D7,0)</f>
        <v>9666.6666666666661</v>
      </c>
      <c r="E30" s="51">
        <f>IFERROR(+(E10-E12)/E7,0)</f>
        <v>9291.6666666666661</v>
      </c>
      <c r="F30" s="51">
        <f>IFERROR(+(F10-F12)/F7,0)</f>
        <v>10900</v>
      </c>
      <c r="G30" s="51">
        <f>IFERROR(+(G10-G12)/G7,0)</f>
        <v>0</v>
      </c>
      <c r="H30" s="52">
        <f>IFERROR(+(H10-H12)/H7,0)</f>
        <v>0</v>
      </c>
      <c r="I30" s="31"/>
    </row>
    <row r="31" spans="1:9" x14ac:dyDescent="0.2">
      <c r="A31" s="14"/>
      <c r="B31" s="49" t="s">
        <v>22</v>
      </c>
      <c r="C31" s="37" t="s">
        <v>53</v>
      </c>
      <c r="D31" s="55">
        <f>IFERROR(+(D10-D12)/D5,0)</f>
        <v>1221.0526315789473</v>
      </c>
      <c r="E31" s="55">
        <f>IFERROR(+(E10-E12)/E5,0)</f>
        <v>1186.1702127659576</v>
      </c>
      <c r="F31" s="55">
        <f>IFERROR(+(F10-F12)/F5,0)</f>
        <v>1289.247311827957</v>
      </c>
      <c r="G31" s="55">
        <f>IFERROR(+(G10-G12)/G5,0)</f>
        <v>0</v>
      </c>
      <c r="H31" s="56">
        <f>IFERROR(+(H10-H12)/H5,0)</f>
        <v>0</v>
      </c>
      <c r="I31" s="31"/>
    </row>
    <row r="32" spans="1:9" x14ac:dyDescent="0.2">
      <c r="A32" s="14"/>
      <c r="B32" s="49" t="s">
        <v>7</v>
      </c>
      <c r="C32" s="37" t="s">
        <v>23</v>
      </c>
      <c r="D32" s="51">
        <f>IFERROR(+D5/E5,0)</f>
        <v>1.0106382978723405</v>
      </c>
      <c r="E32" s="51">
        <f t="shared" ref="E32:H32" si="1">IFERROR(+E5/F5,0)</f>
        <v>1.010752688172043</v>
      </c>
      <c r="F32" s="51">
        <f t="shared" si="1"/>
        <v>0</v>
      </c>
      <c r="G32" s="51">
        <f t="shared" si="1"/>
        <v>0</v>
      </c>
      <c r="H32" s="51">
        <f t="shared" si="1"/>
        <v>0</v>
      </c>
      <c r="I32" s="31" t="s">
        <v>55</v>
      </c>
    </row>
    <row r="33" spans="1:9" x14ac:dyDescent="0.2">
      <c r="A33" s="14"/>
      <c r="B33" s="49" t="s">
        <v>8</v>
      </c>
      <c r="C33" s="37" t="s">
        <v>24</v>
      </c>
      <c r="D33" s="51">
        <f>IFERROR(+D6/E6,0)</f>
        <v>1.0123378677633661</v>
      </c>
      <c r="E33" s="51">
        <f t="shared" ref="E33:H33" si="2">IFERROR(+E6/F6,0)</f>
        <v>1.0141161373115175</v>
      </c>
      <c r="F33" s="51">
        <f t="shared" si="2"/>
        <v>0</v>
      </c>
      <c r="G33" s="51">
        <f t="shared" si="2"/>
        <v>0</v>
      </c>
      <c r="H33" s="51">
        <f t="shared" si="2"/>
        <v>0</v>
      </c>
      <c r="I33" s="31" t="s">
        <v>55</v>
      </c>
    </row>
    <row r="34" spans="1:9" hidden="1" outlineLevel="1" x14ac:dyDescent="0.2">
      <c r="A34" s="14"/>
      <c r="B34" s="43" t="s">
        <v>47</v>
      </c>
      <c r="C34" s="38"/>
      <c r="D34" s="57"/>
      <c r="E34" s="38"/>
      <c r="F34" s="38"/>
      <c r="G34" s="38"/>
      <c r="H34" s="58"/>
      <c r="I34" s="31"/>
    </row>
    <row r="35" spans="1:9" hidden="1" outlineLevel="1" x14ac:dyDescent="0.2">
      <c r="A35" s="14"/>
      <c r="B35" s="43" t="s">
        <v>47</v>
      </c>
      <c r="C35" s="38"/>
      <c r="D35" s="57"/>
      <c r="E35" s="38"/>
      <c r="F35" s="38"/>
      <c r="G35" s="38"/>
      <c r="H35" s="58"/>
      <c r="I35" s="31"/>
    </row>
    <row r="36" spans="1:9" hidden="1" outlineLevel="1" x14ac:dyDescent="0.2">
      <c r="A36" s="14"/>
      <c r="B36" s="43" t="s">
        <v>47</v>
      </c>
      <c r="C36" s="38"/>
      <c r="D36" s="57"/>
      <c r="E36" s="38"/>
      <c r="F36" s="38"/>
      <c r="G36" s="38"/>
      <c r="H36" s="58"/>
      <c r="I36" s="31"/>
    </row>
    <row r="37" spans="1:9" hidden="1" outlineLevel="1" x14ac:dyDescent="0.2">
      <c r="A37" s="14"/>
      <c r="B37" s="43" t="s">
        <v>47</v>
      </c>
      <c r="C37" s="38"/>
      <c r="D37" s="57"/>
      <c r="E37" s="38"/>
      <c r="F37" s="38"/>
      <c r="G37" s="38"/>
      <c r="H37" s="58"/>
      <c r="I37" s="24"/>
    </row>
    <row r="38" spans="1:9" hidden="1" outlineLevel="1" x14ac:dyDescent="0.2">
      <c r="A38" s="14"/>
      <c r="B38" s="43" t="s">
        <v>47</v>
      </c>
      <c r="C38" s="38"/>
      <c r="D38" s="57"/>
      <c r="E38" s="38"/>
      <c r="F38" s="38"/>
      <c r="G38" s="38"/>
      <c r="H38" s="58"/>
      <c r="I38" s="24"/>
    </row>
    <row r="39" spans="1:9" hidden="1" outlineLevel="1" x14ac:dyDescent="0.2">
      <c r="A39" s="14"/>
      <c r="B39" s="43" t="s">
        <v>47</v>
      </c>
      <c r="C39" s="38"/>
      <c r="D39" s="57"/>
      <c r="E39" s="38"/>
      <c r="F39" s="38"/>
      <c r="G39" s="38"/>
      <c r="H39" s="58"/>
      <c r="I39" s="24"/>
    </row>
    <row r="40" spans="1:9" hidden="1" outlineLevel="1" x14ac:dyDescent="0.2">
      <c r="A40" s="15"/>
      <c r="B40" s="59" t="s">
        <v>47</v>
      </c>
      <c r="C40" s="39"/>
      <c r="D40" s="60"/>
      <c r="E40" s="39"/>
      <c r="F40" s="39"/>
      <c r="G40" s="39"/>
      <c r="H40" s="61"/>
      <c r="I40" s="27"/>
    </row>
    <row r="41" spans="1:9" ht="15.75" collapsed="1" x14ac:dyDescent="0.25">
      <c r="A41" s="62"/>
      <c r="B41" s="63" t="s">
        <v>56</v>
      </c>
      <c r="C41" s="64">
        <f ca="1">TODAY()</f>
        <v>45376</v>
      </c>
      <c r="D41" s="65" t="s">
        <v>57</v>
      </c>
      <c r="E41" s="65"/>
      <c r="F41" s="65"/>
      <c r="G41" s="65"/>
      <c r="H41" s="65"/>
      <c r="I41" s="4"/>
    </row>
    <row r="42" spans="1:9" x14ac:dyDescent="0.2">
      <c r="B42" s="21"/>
    </row>
  </sheetData>
  <printOptions horizontalCentered="1" verticalCentered="1"/>
  <pageMargins left="0.11811023622047245" right="0.11811023622047245" top="0.19685039370078741" bottom="0.19685039370078741" header="0.31496062992125984" footer="0.31496062992125984"/>
  <pageSetup paperSize="9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Kennzahlen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J.Erichsen</dc:creator>
  <cp:lastModifiedBy>J.Erichsen</cp:lastModifiedBy>
  <cp:lastPrinted>2024-03-18T11:59:35Z</cp:lastPrinted>
  <dcterms:created xsi:type="dcterms:W3CDTF">2023-07-14T08:10:44Z</dcterms:created>
  <dcterms:modified xsi:type="dcterms:W3CDTF">2024-03-25T09:09:05Z</dcterms:modified>
</cp:coreProperties>
</file>