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<sst xmlns="http://schemas.openxmlformats.org/spreadsheetml/2006/main" count="40" uniqueCount="32">
  <si>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Investitionobjekt</t>
  </si>
  <si>
    <t>Anlagename:</t>
  </si>
  <si>
    <t>RM1576</t>
  </si>
  <si>
    <t>Anschaffungskosten:</t>
  </si>
  <si>
    <t>kalk. Zinssatz:</t>
  </si>
  <si>
    <t>Auszahlungen</t>
  </si>
  <si>
    <t>Jahr 1</t>
  </si>
  <si>
    <t>Jahr 2</t>
  </si>
  <si>
    <t>Jahr 3</t>
  </si>
  <si>
    <t>Jahr 4</t>
  </si>
  <si>
    <t>Jahr 5</t>
  </si>
  <si>
    <t>Einzahlungen</t>
  </si>
  <si>
    <t>Jahr</t>
  </si>
  <si>
    <t>1. Schritt Ermittlung der Differenzen</t>
  </si>
  <si>
    <t>Differenz</t>
  </si>
  <si>
    <t>2. Schritt Ermittlung des Kapitalwerts</t>
  </si>
  <si>
    <t>Anlage</t>
  </si>
  <si>
    <t>kalk. Zinssatz</t>
  </si>
  <si>
    <t>Kapitalwert</t>
  </si>
  <si>
    <t>Annuitätendarlehen</t>
  </si>
  <si>
    <t>Darlehenssumme</t>
  </si>
  <si>
    <t>Laufzeit in Monate</t>
  </si>
  <si>
    <t>nom. Zins per anno</t>
  </si>
  <si>
    <t>Restwert</t>
  </si>
  <si>
    <t>monatliche Rate</t>
  </si>
  <si>
    <t>1. Rechnung Ermittlung monatliche Rate</t>
  </si>
  <si>
    <t>halbjährliche Rate</t>
  </si>
  <si>
    <t>jährliche Rate</t>
  </si>
  <si>
    <t>2. Rechnung Ermittlung des Zielwertes</t>
  </si>
  <si>
    <t>Rate = 1.710,57 €</t>
  </si>
  <si>
    <t>Rate = 1.750,00 €</t>
  </si>
  <si>
    <t>Rate = 1.650,00 €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</si>
</sst>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72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72" fontId="2" fillId="2" borderId="0" xfId="0" applyNumberFormat="1" applyFont="1" applyFill="1" applyAlignment="1">
      <alignment/>
    </xf>
    <xf numFmtId="0" fontId="2" fillId="4" borderId="1" xfId="0" applyFont="1" applyFill="1" applyBorder="1" applyAlignment="1">
      <alignment/>
    </xf>
    <xf numFmtId="8" fontId="2" fillId="4" borderId="1" xfId="0" applyNumberFormat="1" applyFont="1" applyFill="1" applyBorder="1" applyAlignment="1">
      <alignment/>
    </xf>
    <xf numFmtId="8" fontId="0" fillId="2" borderId="4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8" fontId="0" fillId="2" borderId="2" xfId="0" applyNumberFormat="1" applyFill="1" applyBorder="1" applyAlignment="1">
      <alignment/>
    </xf>
    <xf numFmtId="8" fontId="0" fillId="2" borderId="3" xfId="0" applyNumberFormat="1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workbookViewId="0" topLeftCell="A10">
      <selection activeCell="K36" sqref="K36"/>
    </sheetView>
  </sheetViews>
  <sheetFormatPr defaultColWidth="11.421875" defaultRowHeight="12.75"/>
  <cols>
    <col min="1" max="1" width="11.421875" style="1" customWidth="1"/>
    <col min="2" max="2" width="17.8515625" style="1" bestFit="1" customWidth="1"/>
    <col min="3" max="3" width="12.28125" style="1" bestFit="1" customWidth="1"/>
    <col min="4" max="4" width="11.421875" style="1" customWidth="1"/>
    <col min="5" max="5" width="5.28125" style="1" customWidth="1"/>
    <col min="6" max="6" width="13.421875" style="1" bestFit="1" customWidth="1"/>
    <col min="7" max="7" width="13.8515625" style="1" bestFit="1" customWidth="1"/>
    <col min="8" max="9" width="11.421875" style="1" customWidth="1"/>
    <col min="10" max="10" width="12.57421875" style="1" customWidth="1"/>
    <col min="11" max="16384" width="11.421875" style="1" customWidth="1"/>
  </cols>
  <sheetData>
    <row r="2" spans="2:10" ht="12.75">
      <c r="B2" s="2" t="s">
        <v>0</v>
      </c>
      <c r="E2" s="2" t="s">
        <v>13</v>
      </c>
      <c r="J2" s="17" t="s">
        <v>15</v>
      </c>
    </row>
    <row r="4" spans="2:11" ht="12.75">
      <c r="B4" s="7" t="s">
        <v>1</v>
      </c>
      <c r="C4" s="7" t="s">
        <v>2</v>
      </c>
      <c r="E4" s="16" t="s">
        <v>12</v>
      </c>
      <c r="F4" s="16" t="s">
        <v>11</v>
      </c>
      <c r="G4" s="16" t="s">
        <v>5</v>
      </c>
      <c r="H4" s="16" t="s">
        <v>14</v>
      </c>
      <c r="J4" s="5" t="s">
        <v>16</v>
      </c>
      <c r="K4" s="5" t="str">
        <f>C4</f>
        <v>RM1576</v>
      </c>
    </row>
    <row r="5" spans="2:11" ht="12.75">
      <c r="B5" s="8" t="s">
        <v>3</v>
      </c>
      <c r="C5" s="9">
        <v>75000</v>
      </c>
      <c r="E5" s="7">
        <v>0</v>
      </c>
      <c r="F5" s="12">
        <v>0</v>
      </c>
      <c r="G5" s="12">
        <v>75000</v>
      </c>
      <c r="H5" s="12">
        <f>F5-G5</f>
        <v>-75000</v>
      </c>
      <c r="J5" s="5" t="s">
        <v>17</v>
      </c>
      <c r="K5" s="6">
        <f>C6</f>
        <v>0.0675</v>
      </c>
    </row>
    <row r="6" spans="2:11" ht="12.75">
      <c r="B6" s="10" t="s">
        <v>4</v>
      </c>
      <c r="C6" s="11">
        <v>0.0675</v>
      </c>
      <c r="E6" s="8">
        <v>1</v>
      </c>
      <c r="F6" s="9">
        <f>C16</f>
        <v>32000</v>
      </c>
      <c r="G6" s="9">
        <f>C9</f>
        <v>10000</v>
      </c>
      <c r="H6" s="9">
        <f>F6-G6</f>
        <v>22000</v>
      </c>
      <c r="J6" s="18" t="s">
        <v>18</v>
      </c>
      <c r="K6" s="19">
        <f>NPV(C6,H6:H10)+H5</f>
        <v>3455.9188634386082</v>
      </c>
    </row>
    <row r="7" spans="5:11" ht="12.75">
      <c r="E7" s="8">
        <v>2</v>
      </c>
      <c r="F7" s="9">
        <f>C17</f>
        <v>24000</v>
      </c>
      <c r="G7" s="9">
        <f>C10</f>
        <v>11000</v>
      </c>
      <c r="H7" s="9">
        <f>F7-G7</f>
        <v>13000</v>
      </c>
      <c r="K7" s="1" t="str">
        <f>"=NBW(C6;H6:H10)+H5"</f>
        <v>=NBW(C6;H6:H10)+H5</v>
      </c>
    </row>
    <row r="8" spans="2:8" ht="12.75">
      <c r="B8" s="14" t="s">
        <v>5</v>
      </c>
      <c r="C8" s="15"/>
      <c r="E8" s="8">
        <v>3</v>
      </c>
      <c r="F8" s="9">
        <f>C18</f>
        <v>27000</v>
      </c>
      <c r="G8" s="9">
        <f>C11</f>
        <v>12000</v>
      </c>
      <c r="H8" s="9">
        <f>F8-G8</f>
        <v>15000</v>
      </c>
    </row>
    <row r="9" spans="2:8" ht="12.75">
      <c r="B9" s="7" t="s">
        <v>6</v>
      </c>
      <c r="C9" s="12">
        <v>10000</v>
      </c>
      <c r="E9" s="8">
        <v>4</v>
      </c>
      <c r="F9" s="9">
        <f>C19</f>
        <v>32000</v>
      </c>
      <c r="G9" s="9">
        <f>C12</f>
        <v>13000</v>
      </c>
      <c r="H9" s="9">
        <f>F9-G9</f>
        <v>19000</v>
      </c>
    </row>
    <row r="10" spans="2:8" ht="12.75">
      <c r="B10" s="8" t="s">
        <v>7</v>
      </c>
      <c r="C10" s="9">
        <v>11000</v>
      </c>
      <c r="E10" s="10">
        <v>5</v>
      </c>
      <c r="F10" s="13">
        <f>C20</f>
        <v>41000</v>
      </c>
      <c r="G10" s="13">
        <f>C13</f>
        <v>14000</v>
      </c>
      <c r="H10" s="13">
        <f>F10-G10</f>
        <v>27000</v>
      </c>
    </row>
    <row r="11" spans="2:5" ht="12.75">
      <c r="B11" s="8" t="s">
        <v>8</v>
      </c>
      <c r="C11" s="9">
        <v>12000</v>
      </c>
      <c r="E11" s="3"/>
    </row>
    <row r="12" spans="2:5" ht="12.75">
      <c r="B12" s="8" t="s">
        <v>9</v>
      </c>
      <c r="C12" s="9">
        <v>13000</v>
      </c>
      <c r="E12" s="3"/>
    </row>
    <row r="13" spans="2:7" ht="12.75">
      <c r="B13" s="10" t="s">
        <v>10</v>
      </c>
      <c r="C13" s="13">
        <v>14000</v>
      </c>
      <c r="E13" s="3"/>
      <c r="G13" s="4"/>
    </row>
    <row r="15" spans="2:3" ht="12.75">
      <c r="B15" s="14" t="s">
        <v>11</v>
      </c>
      <c r="C15" s="15"/>
    </row>
    <row r="16" spans="2:3" ht="12.75">
      <c r="B16" s="7" t="s">
        <v>6</v>
      </c>
      <c r="C16" s="12">
        <v>32000</v>
      </c>
    </row>
    <row r="17" spans="2:3" ht="12.75">
      <c r="B17" s="8" t="s">
        <v>7</v>
      </c>
      <c r="C17" s="9">
        <v>24000</v>
      </c>
    </row>
    <row r="18" spans="2:3" ht="12.75">
      <c r="B18" s="8" t="s">
        <v>8</v>
      </c>
      <c r="C18" s="9">
        <v>27000</v>
      </c>
    </row>
    <row r="19" spans="2:3" ht="12.75">
      <c r="B19" s="8" t="s">
        <v>9</v>
      </c>
      <c r="C19" s="9">
        <v>32000</v>
      </c>
    </row>
    <row r="20" spans="2:8" ht="12.75">
      <c r="B20" s="10" t="s">
        <v>10</v>
      </c>
      <c r="C20" s="13">
        <v>41000</v>
      </c>
      <c r="H20" s="4"/>
    </row>
    <row r="22" s="24" customFormat="1" ht="12.75"/>
    <row r="23" ht="12.75">
      <c r="B23" s="2" t="s">
        <v>19</v>
      </c>
    </row>
    <row r="25" spans="2:3" ht="12.75">
      <c r="B25" s="7" t="s">
        <v>20</v>
      </c>
      <c r="C25" s="12">
        <v>80000</v>
      </c>
    </row>
    <row r="26" spans="2:3" ht="12.75">
      <c r="B26" s="8" t="s">
        <v>21</v>
      </c>
      <c r="C26" s="8">
        <f>5*12</f>
        <v>60</v>
      </c>
    </row>
    <row r="27" spans="2:3" ht="12.75">
      <c r="B27" s="8" t="s">
        <v>22</v>
      </c>
      <c r="C27" s="21">
        <v>0.08</v>
      </c>
    </row>
    <row r="28" spans="2:3" ht="12.75">
      <c r="B28" s="8" t="s">
        <v>23</v>
      </c>
      <c r="C28" s="9">
        <v>6500</v>
      </c>
    </row>
    <row r="29" spans="2:5" ht="12.75">
      <c r="B29" s="10" t="s">
        <v>24</v>
      </c>
      <c r="C29" s="20">
        <f>PMT(C27/12,C26,C25,C28)*-1</f>
        <v>1710.574772614462</v>
      </c>
      <c r="E29" s="4"/>
    </row>
    <row r="31" ht="12.75">
      <c r="B31" s="2" t="s">
        <v>25</v>
      </c>
    </row>
    <row r="33" spans="2:4" ht="12.75">
      <c r="B33" s="7" t="s">
        <v>24</v>
      </c>
      <c r="C33" s="12">
        <f>PMT(C27/12,C26,C25,C28)*-1</f>
        <v>1710.574772614462</v>
      </c>
      <c r="D33" s="1" t="str">
        <f>"=RMZ(C27/12;C26;C25;C28)*-1"</f>
        <v>=RMZ(C27/12;C26;C25;C28)*-1</v>
      </c>
    </row>
    <row r="34" spans="2:4" ht="12.75">
      <c r="B34" s="8" t="s">
        <v>26</v>
      </c>
      <c r="C34" s="9">
        <f>PMT(C27/2,C26/2,C25,C28)*-1</f>
        <v>4742.303575061703</v>
      </c>
      <c r="D34" s="1" t="str">
        <f>"=RMZ(C27/2;C26/2;C25;C28)*-1"</f>
        <v>=RMZ(C27/2;C26/2;C25;C28)*-1</v>
      </c>
    </row>
    <row r="35" spans="2:4" ht="12.75">
      <c r="B35" s="10" t="s">
        <v>27</v>
      </c>
      <c r="C35" s="13">
        <f>PMT(C27,C26/12,C25,C28)*-1</f>
        <v>21144.48332003136</v>
      </c>
      <c r="D35" s="1" t="str">
        <f>"=RMZ(C27;C26/12;C25;C28)*-1"</f>
        <v>=RMZ(C27;C26/12;C25;C28)*-1</v>
      </c>
    </row>
    <row r="37" ht="12.75">
      <c r="B37" s="2" t="s">
        <v>28</v>
      </c>
    </row>
    <row r="39" spans="2:4" ht="12.75">
      <c r="B39" s="7" t="s">
        <v>29</v>
      </c>
      <c r="C39" s="22">
        <f>FV(C27/12,C26,C33*-1,C25)</f>
        <v>6500</v>
      </c>
      <c r="D39" s="1" t="str">
        <f>"=ZW(C27/12;C26;C33*-1;C25)"</f>
        <v>=ZW(C27/12;C26;C33*-1;C25)</v>
      </c>
    </row>
    <row r="40" spans="2:4" ht="12.75">
      <c r="B40" s="8" t="s">
        <v>31</v>
      </c>
      <c r="C40" s="23">
        <f>FV(C27/12,C26,-1650,C25)</f>
        <v>2049.156140519015</v>
      </c>
      <c r="D40" s="1" t="str">
        <f>"=ZW(C27/12;C26;-1650;C25)"</f>
        <v>=ZW(C27/12;C26;-1650;C25)</v>
      </c>
    </row>
    <row r="41" spans="2:4" ht="12.75">
      <c r="B41" s="10" t="s">
        <v>30</v>
      </c>
      <c r="C41" s="20">
        <f>FV(C27/12,C26,-1750,C25)</f>
        <v>9396.841765043107</v>
      </c>
      <c r="D41" s="1" t="str">
        <f>"=ZW(C27/12;C26;-1750;C25)"</f>
        <v>=ZW(C27/12;C26;-1750;C25)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2009-04-20T08:56:22Z</dcterms:modified>
  <cp:category/>
  <cp:version/>
  <cp:contentType/>
  <cp:contentStatus/>
</cp:coreProperties>
</file>